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metie\Desktop\Backup\Courses\BCHE3520\Material for website\Chapter 1\"/>
    </mc:Choice>
  </mc:AlternateContent>
  <xr:revisionPtr revIDLastSave="0" documentId="8_{2C520B0E-F31E-4A86-ABAF-6BD4E572C9D5}" xr6:coauthVersionLast="36" xr6:coauthVersionMax="36" xr10:uidLastSave="{00000000-0000-0000-0000-000000000000}"/>
  <bookViews>
    <workbookView xWindow="0" yWindow="0" windowWidth="23040" windowHeight="8196" xr2:uid="{8F00A4EB-0CAF-4413-8DA3-E95C06C4448F}"/>
  </bookViews>
  <sheets>
    <sheet name="FInding Dew Poin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D13" i="1" s="1"/>
  <c r="C13" i="1" l="1"/>
  <c r="E13" i="1" s="1"/>
  <c r="F13" i="1" s="1"/>
  <c r="B14" i="1" l="1"/>
  <c r="D14" i="1" s="1"/>
  <c r="G13" i="1"/>
  <c r="H13" i="1" s="1"/>
  <c r="C14" i="1"/>
  <c r="E14" i="1" l="1"/>
  <c r="F14" i="1" s="1"/>
  <c r="B15" i="1" l="1"/>
  <c r="G14" i="1"/>
  <c r="H14" i="1" s="1"/>
  <c r="D15" i="1" l="1"/>
  <c r="C15" i="1"/>
  <c r="E15" i="1" l="1"/>
  <c r="F15" i="1" s="1"/>
  <c r="B16" i="1" l="1"/>
  <c r="G15" i="1"/>
  <c r="H15" i="1" s="1"/>
  <c r="C16" i="1" l="1"/>
  <c r="D16" i="1"/>
  <c r="E16" i="1" l="1"/>
  <c r="F16" i="1" s="1"/>
  <c r="B17" i="1" l="1"/>
  <c r="G16" i="1"/>
  <c r="H16" i="1" s="1"/>
  <c r="D17" i="1" l="1"/>
  <c r="C17" i="1"/>
  <c r="E17" i="1" l="1"/>
  <c r="F17" i="1" s="1"/>
  <c r="B18" i="1" l="1"/>
  <c r="G17" i="1"/>
  <c r="H17" i="1" s="1"/>
  <c r="C18" i="1" l="1"/>
  <c r="E18" i="1" s="1"/>
  <c r="F18" i="1" s="1"/>
  <c r="G18" i="1" s="1"/>
  <c r="H18" i="1" s="1"/>
  <c r="D18" i="1"/>
</calcChain>
</file>

<file path=xl/sharedStrings.xml><?xml version="1.0" encoding="utf-8"?>
<sst xmlns="http://schemas.openxmlformats.org/spreadsheetml/2006/main" count="19" uniqueCount="19">
  <si>
    <t>A</t>
  </si>
  <si>
    <t>B</t>
  </si>
  <si>
    <t>C</t>
  </si>
  <si>
    <t>D</t>
  </si>
  <si>
    <t>E</t>
  </si>
  <si>
    <t>This worksheet finds temperature corresponding to a vapor pressure, given constants for the extended Antoine's Equation</t>
  </si>
  <si>
    <t>Initial Guess</t>
  </si>
  <si>
    <t>iteration</t>
  </si>
  <si>
    <t>Vapor Pressure</t>
  </si>
  <si>
    <t>mm Hg</t>
  </si>
  <si>
    <t>K</t>
  </si>
  <si>
    <t>Constants</t>
  </si>
  <si>
    <r>
      <t>f(T</t>
    </r>
    <r>
      <rPr>
        <b/>
        <vertAlign val="subscript"/>
        <sz val="11"/>
        <color theme="1"/>
        <rFont val="Calibri"/>
        <family val="2"/>
        <scheme val="minor"/>
      </rPr>
      <t>i</t>
    </r>
    <r>
      <rPr>
        <b/>
        <sz val="11"/>
        <color theme="1"/>
        <rFont val="Calibri"/>
        <family val="2"/>
        <scheme val="minor"/>
      </rPr>
      <t>)</t>
    </r>
  </si>
  <si>
    <r>
      <t>f'(T</t>
    </r>
    <r>
      <rPr>
        <b/>
        <vertAlign val="subscript"/>
        <sz val="11"/>
        <color theme="1"/>
        <rFont val="Calibri"/>
        <family val="2"/>
        <scheme val="minor"/>
      </rPr>
      <t>i</t>
    </r>
    <r>
      <rPr>
        <b/>
        <sz val="11"/>
        <color theme="1"/>
        <rFont val="Calibri"/>
        <family val="2"/>
        <scheme val="minor"/>
      </rPr>
      <t>)</t>
    </r>
  </si>
  <si>
    <r>
      <t>error</t>
    </r>
    <r>
      <rPr>
        <b/>
        <vertAlign val="subscript"/>
        <sz val="11"/>
        <color theme="1"/>
        <rFont val="Calibri"/>
        <family val="2"/>
        <scheme val="minor"/>
      </rPr>
      <t>i</t>
    </r>
  </si>
  <si>
    <r>
      <t>T(</t>
    </r>
    <r>
      <rPr>
        <b/>
        <sz val="11"/>
        <color theme="1"/>
        <rFont val="Calibri"/>
        <family val="2"/>
      </rPr>
      <t>°</t>
    </r>
    <r>
      <rPr>
        <b/>
        <sz val="11"/>
        <color theme="1"/>
        <rFont val="Calibri"/>
        <family val="2"/>
        <scheme val="minor"/>
      </rPr>
      <t>C)</t>
    </r>
  </si>
  <si>
    <t>T(°F)</t>
  </si>
  <si>
    <r>
      <t>T</t>
    </r>
    <r>
      <rPr>
        <b/>
        <vertAlign val="subscript"/>
        <sz val="11"/>
        <color theme="1"/>
        <rFont val="Calibri"/>
        <family val="2"/>
        <scheme val="minor"/>
      </rPr>
      <t>i</t>
    </r>
    <r>
      <rPr>
        <b/>
        <sz val="11"/>
        <color theme="1"/>
        <rFont val="Calibri"/>
        <family val="2"/>
        <scheme val="minor"/>
      </rPr>
      <t>(K)</t>
    </r>
  </si>
  <si>
    <r>
      <t>T</t>
    </r>
    <r>
      <rPr>
        <b/>
        <vertAlign val="subscript"/>
        <sz val="11"/>
        <color theme="1"/>
        <rFont val="Calibri"/>
        <family val="2"/>
        <scheme val="minor"/>
      </rPr>
      <t>i+1</t>
    </r>
    <r>
      <rPr>
        <b/>
        <sz val="11"/>
        <color theme="1"/>
        <rFont val="Calibri"/>
        <family val="2"/>
        <scheme val="minor"/>
      </rPr>
      <t>(K)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</si>
</sst>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1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right" inden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1" xfId="0" applyBorder="1"/>
    <xf numFmtId="0" fontId="0" fillId="0" borderId="0" xfId="0" applyBorder="1"/>
    <xf numFmtId="2" fontId="0" fillId="0" borderId="0" xfId="0" applyNumberFormat="1" applyBorder="1"/>
    <xf numFmtId="164" fontId="0" fillId="0" borderId="0" xfId="0" applyNumberFormat="1" applyBorder="1"/>
    <xf numFmtId="164" fontId="0" fillId="0" borderId="2" xfId="0" applyNumberFormat="1" applyBorder="1"/>
    <xf numFmtId="0" fontId="0" fillId="0" borderId="3" xfId="0" applyBorder="1"/>
    <xf numFmtId="2" fontId="0" fillId="0" borderId="4" xfId="0" applyNumberFormat="1" applyBorder="1"/>
    <xf numFmtId="164" fontId="0" fillId="0" borderId="4" xfId="0" applyNumberFormat="1" applyBorder="1"/>
    <xf numFmtId="164" fontId="0" fillId="0" borderId="5" xfId="0" applyNumberForma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2E981-5499-4B2F-9C84-66680586C187}">
  <dimension ref="A1:K18"/>
  <sheetViews>
    <sheetView tabSelected="1" workbookViewId="0">
      <selection activeCell="I17" sqref="I17"/>
    </sheetView>
  </sheetViews>
  <sheetFormatPr defaultRowHeight="14.4" x14ac:dyDescent="0.3"/>
  <cols>
    <col min="1" max="1" width="16.77734375" customWidth="1"/>
    <col min="5" max="5" width="9.21875" bestFit="1" customWidth="1"/>
  </cols>
  <sheetData>
    <row r="1" spans="1:11" x14ac:dyDescent="0.3">
      <c r="A1" s="4" t="s">
        <v>5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x14ac:dyDescent="0.3">
      <c r="A3" s="3" t="s">
        <v>11</v>
      </c>
    </row>
    <row r="4" spans="1:11" x14ac:dyDescent="0.3">
      <c r="A4" s="3" t="s">
        <v>0</v>
      </c>
      <c r="B4">
        <v>29.860499999999998</v>
      </c>
    </row>
    <row r="5" spans="1:11" x14ac:dyDescent="0.3">
      <c r="A5" s="3" t="s">
        <v>1</v>
      </c>
      <c r="B5">
        <v>-3152.2</v>
      </c>
    </row>
    <row r="6" spans="1:11" x14ac:dyDescent="0.3">
      <c r="A6" s="3" t="s">
        <v>2</v>
      </c>
      <c r="B6">
        <v>-7.3037000000000001</v>
      </c>
      <c r="D6" s="2" t="s">
        <v>6</v>
      </c>
      <c r="E6" s="2"/>
      <c r="F6">
        <v>303.14999999999998</v>
      </c>
      <c r="G6" t="s">
        <v>10</v>
      </c>
    </row>
    <row r="7" spans="1:11" x14ac:dyDescent="0.3">
      <c r="A7" s="3" t="s">
        <v>3</v>
      </c>
      <c r="B7" s="1">
        <v>2.4247000000000001E-9</v>
      </c>
      <c r="D7" s="2" t="s">
        <v>8</v>
      </c>
      <c r="E7" s="2"/>
      <c r="F7">
        <v>18</v>
      </c>
      <c r="G7" t="s">
        <v>9</v>
      </c>
    </row>
    <row r="8" spans="1:11" x14ac:dyDescent="0.3">
      <c r="A8" s="3" t="s">
        <v>4</v>
      </c>
      <c r="B8" s="1">
        <v>1.809E-6</v>
      </c>
    </row>
    <row r="11" spans="1:11" ht="15" thickBot="1" x14ac:dyDescent="0.35"/>
    <row r="12" spans="1:11" ht="16.2" thickBot="1" x14ac:dyDescent="0.4">
      <c r="A12" s="15" t="s">
        <v>7</v>
      </c>
      <c r="B12" s="16" t="s">
        <v>17</v>
      </c>
      <c r="C12" s="16" t="s">
        <v>12</v>
      </c>
      <c r="D12" s="16" t="s">
        <v>13</v>
      </c>
      <c r="E12" s="16" t="s">
        <v>14</v>
      </c>
      <c r="F12" s="16" t="s">
        <v>18</v>
      </c>
      <c r="G12" s="16" t="s">
        <v>15</v>
      </c>
      <c r="H12" s="17" t="s">
        <v>16</v>
      </c>
    </row>
    <row r="13" spans="1:11" x14ac:dyDescent="0.3">
      <c r="A13" s="6">
        <v>0</v>
      </c>
      <c r="B13" s="7">
        <f>F6</f>
        <v>303.14999999999998</v>
      </c>
      <c r="C13" s="8">
        <f>$B$4+$B$5/B13+$B$6*LOG10(B13)+$B$7*B13+$B$8*B13*B13-LOG10($F$7)</f>
        <v>0.24804004728851226</v>
      </c>
      <c r="D13" s="8">
        <f>-$B$5/(B13*B13)+0.43431*$B$6/B13+$B$7+2*$B$8*B13</f>
        <v>2.4933456827724177E-2</v>
      </c>
      <c r="E13" s="8">
        <f>C13/D13</f>
        <v>9.9480809661622978</v>
      </c>
      <c r="F13" s="8">
        <f>B13-E13</f>
        <v>293.20191903383767</v>
      </c>
      <c r="G13" s="9">
        <f>F13-273.15</f>
        <v>20.051919033837692</v>
      </c>
      <c r="H13" s="10">
        <f>9*G13/5+32</f>
        <v>68.093454260907848</v>
      </c>
    </row>
    <row r="14" spans="1:11" x14ac:dyDescent="0.3">
      <c r="A14" s="6">
        <v>1</v>
      </c>
      <c r="B14" s="8">
        <f>F13</f>
        <v>293.20191903383767</v>
      </c>
      <c r="C14" s="8">
        <f t="shared" ref="C14:C18" si="0">$B$4+$B$5/B14+$B$6*LOG10(B14)+$B$7*B14+$B$8*B14*B14-LOG10($F$7)</f>
        <v>-9.6558752841060524E-3</v>
      </c>
      <c r="D14" s="8">
        <f t="shared" ref="D14:D18" si="1">-$B$5/(B14*B14)+0.43431*$B$6/B14+$B$7+2*$B$8*B14</f>
        <v>2.6909487985566718E-2</v>
      </c>
      <c r="E14" s="8">
        <f t="shared" ref="E14:E18" si="2">C14/D14</f>
        <v>-0.35882790818186944</v>
      </c>
      <c r="F14" s="8">
        <f t="shared" ref="F14:F18" si="3">B14-E14</f>
        <v>293.56074694201953</v>
      </c>
      <c r="G14" s="9">
        <f t="shared" ref="G14:G18" si="4">F14-273.15</f>
        <v>20.410746942019557</v>
      </c>
      <c r="H14" s="10">
        <f t="shared" ref="H14:H18" si="5">9*G14/5+32</f>
        <v>68.739344495635208</v>
      </c>
    </row>
    <row r="15" spans="1:11" x14ac:dyDescent="0.3">
      <c r="A15" s="6">
        <v>2</v>
      </c>
      <c r="B15" s="8">
        <f t="shared" ref="B15:B18" si="6">F14</f>
        <v>293.56074694201953</v>
      </c>
      <c r="C15" s="8">
        <f t="shared" si="0"/>
        <v>-1.3337448228067927E-5</v>
      </c>
      <c r="D15" s="8">
        <f t="shared" si="1"/>
        <v>2.6834425767250626E-2</v>
      </c>
      <c r="E15" s="8">
        <f t="shared" si="2"/>
        <v>-4.9702752515558832E-4</v>
      </c>
      <c r="F15" s="8">
        <f t="shared" si="3"/>
        <v>293.56124396954471</v>
      </c>
      <c r="G15" s="9">
        <f t="shared" si="4"/>
        <v>20.411243969544728</v>
      </c>
      <c r="H15" s="10">
        <f t="shared" si="5"/>
        <v>68.74023914518051</v>
      </c>
    </row>
    <row r="16" spans="1:11" x14ac:dyDescent="0.3">
      <c r="A16" s="6">
        <v>3</v>
      </c>
      <c r="B16" s="8">
        <f t="shared" si="6"/>
        <v>293.56124396954471</v>
      </c>
      <c r="C16" s="8">
        <f t="shared" si="0"/>
        <v>1.6610846031994697E-10</v>
      </c>
      <c r="D16" s="8">
        <f t="shared" si="1"/>
        <v>2.68343220007972E-2</v>
      </c>
      <c r="E16" s="8">
        <f t="shared" si="2"/>
        <v>6.1901493287220815E-9</v>
      </c>
      <c r="F16" s="8">
        <f t="shared" si="3"/>
        <v>293.56124396335457</v>
      </c>
      <c r="G16" s="9">
        <f t="shared" si="4"/>
        <v>20.411243963354593</v>
      </c>
      <c r="H16" s="10">
        <f t="shared" si="5"/>
        <v>68.740239134038262</v>
      </c>
    </row>
    <row r="17" spans="1:8" x14ac:dyDescent="0.3">
      <c r="A17" s="6">
        <v>4</v>
      </c>
      <c r="B17" s="8">
        <f t="shared" si="6"/>
        <v>293.56124396335457</v>
      </c>
      <c r="C17" s="8">
        <f t="shared" si="0"/>
        <v>0</v>
      </c>
      <c r="D17" s="8">
        <f t="shared" si="1"/>
        <v>2.6834322002089534E-2</v>
      </c>
      <c r="E17" s="8">
        <f t="shared" si="2"/>
        <v>0</v>
      </c>
      <c r="F17" s="8">
        <f t="shared" si="3"/>
        <v>293.56124396335457</v>
      </c>
      <c r="G17" s="9">
        <f t="shared" si="4"/>
        <v>20.411243963354593</v>
      </c>
      <c r="H17" s="10">
        <f t="shared" si="5"/>
        <v>68.740239134038262</v>
      </c>
    </row>
    <row r="18" spans="1:8" ht="15" thickBot="1" x14ac:dyDescent="0.35">
      <c r="A18" s="11">
        <v>5</v>
      </c>
      <c r="B18" s="12">
        <f t="shared" si="6"/>
        <v>293.56124396335457</v>
      </c>
      <c r="C18" s="12">
        <f t="shared" si="0"/>
        <v>0</v>
      </c>
      <c r="D18" s="12">
        <f t="shared" si="1"/>
        <v>2.6834322002089534E-2</v>
      </c>
      <c r="E18" s="12">
        <f t="shared" si="2"/>
        <v>0</v>
      </c>
      <c r="F18" s="12">
        <f t="shared" si="3"/>
        <v>293.56124396335457</v>
      </c>
      <c r="G18" s="13">
        <f t="shared" si="4"/>
        <v>20.411243963354593</v>
      </c>
      <c r="H18" s="14">
        <f t="shared" si="5"/>
        <v>68.740239134038262</v>
      </c>
    </row>
  </sheetData>
  <mergeCells count="3">
    <mergeCell ref="D6:E6"/>
    <mergeCell ref="D7:E7"/>
    <mergeCell ref="A1:K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FInding Dew Point</vt:lpstr>
    </vt:vector>
  </TitlesOfParts>
  <Company>University of Georgia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Andrew Eiteman</dc:creator>
  <cp:lastModifiedBy>Mark Andrew Eiteman</cp:lastModifiedBy>
  <dcterms:created xsi:type="dcterms:W3CDTF">2021-08-26T17:19:39Z</dcterms:created>
  <dcterms:modified xsi:type="dcterms:W3CDTF">2021-08-26T17:35:15Z</dcterms:modified>
</cp:coreProperties>
</file>